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7"/>
  </bookViews>
  <sheets>
    <sheet name="Min" sheetId="1" r:id="rId1"/>
    <sheet name="Cad" sheetId="2" r:id="rId2"/>
    <sheet name="Nat" sheetId="3" r:id="rId3"/>
    <sheet name="Max" sheetId="4" r:id="rId4"/>
    <sheet name="Open" sheetId="5" r:id="rId5"/>
    <sheet name="DD2" sheetId="6" r:id="rId6"/>
    <sheet name="X30J" sheetId="7" r:id="rId7"/>
    <sheet name="Senior" sheetId="8" r:id="rId8"/>
    <sheet name="Master" sheetId="9" r:id="rId9"/>
    <sheet name="KZ2" sheetId="10" r:id="rId10"/>
    <sheet name="KZ2 M" sheetId="11" r:id="rId11"/>
    <sheet name="Vide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5">'DD2'!$B$6</definedName>
    <definedName name="début" localSheetId="9">'KZ2'!$B$6</definedName>
    <definedName name="début" localSheetId="10">'KZ2 M'!$B$6</definedName>
    <definedName name="début" localSheetId="8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4">'Open'!$B$6</definedName>
    <definedName name="début" localSheetId="12">'Paramétrage'!#REF!</definedName>
    <definedName name="début" localSheetId="7">'Senior'!$B$6</definedName>
    <definedName name="début" localSheetId="11">'Vide'!$B$6</definedName>
    <definedName name="début" localSheetId="6">'X30J'!$B$6</definedName>
    <definedName name="début">#REF!</definedName>
    <definedName name="fin" localSheetId="1">'Cad'!$AL$37</definedName>
    <definedName name="fin" localSheetId="5">'DD2'!$AL$37</definedName>
    <definedName name="fin" localSheetId="9">'KZ2'!$AL$37</definedName>
    <definedName name="fin" localSheetId="10">'KZ2 M'!$AL$37</definedName>
    <definedName name="fin" localSheetId="8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4">'Open'!$AL$37</definedName>
    <definedName name="fin" localSheetId="12">'Paramétrage'!#REF!</definedName>
    <definedName name="fin" localSheetId="7">'Senior'!$AL$37</definedName>
    <definedName name="fin" localSheetId="11">'Vide'!$AL$37</definedName>
    <definedName name="fin" localSheetId="6">'X30J'!$AL$38</definedName>
    <definedName name="fin">#REF!</definedName>
    <definedName name="_xlnm.Print_Titles" localSheetId="1">'Cad'!$1:$5</definedName>
    <definedName name="_xlnm.Print_Titles" localSheetId="5">'DD2'!$1:$5</definedName>
    <definedName name="_xlnm.Print_Titles" localSheetId="9">'KZ2'!$1:$5</definedName>
    <definedName name="_xlnm.Print_Titles" localSheetId="10">'KZ2 M'!$1:$5</definedName>
    <definedName name="_xlnm.Print_Titles" localSheetId="8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4">'Open'!$1:$5</definedName>
    <definedName name="_xlnm.Print_Titles" localSheetId="7">'Senior'!$1:$5</definedName>
    <definedName name="_xlnm.Print_Titles" localSheetId="11">'Vide'!$1:$5</definedName>
    <definedName name="_xlnm.Print_Titles" localSheetId="6">'X30J'!$1:$5</definedName>
    <definedName name="Liste">#REF!</definedName>
    <definedName name="Nbcourse">'Paramétrage'!$D$2</definedName>
    <definedName name="_xlnm.Print_Area" localSheetId="1">'Cad'!$A$1:$AK$37</definedName>
    <definedName name="_xlnm.Print_Area" localSheetId="5">'DD2'!$A$1:$AK$37</definedName>
    <definedName name="_xlnm.Print_Area" localSheetId="9">'KZ2'!$A$1:$AK$37</definedName>
    <definedName name="_xlnm.Print_Area" localSheetId="10">'KZ2 M'!$A$1:$AK$37</definedName>
    <definedName name="_xlnm.Print_Area" localSheetId="8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4">'Open'!$A$1:$AK$37</definedName>
    <definedName name="_xlnm.Print_Area" localSheetId="12">'Paramétrage'!$A$1:$D$2</definedName>
    <definedName name="_xlnm.Print_Area" localSheetId="7">'Senior'!$A$1:$AK$37</definedName>
    <definedName name="_xlnm.Print_Area" localSheetId="11">'Vide'!$A$1:$AK$37</definedName>
    <definedName name="_xlnm.Print_Area" localSheetId="6">'X30J'!$A$1:$AK$38</definedName>
  </definedNames>
  <calcPr fullCalcOnLoad="1"/>
</workbook>
</file>

<file path=xl/sharedStrings.xml><?xml version="1.0" encoding="utf-8"?>
<sst xmlns="http://schemas.openxmlformats.org/spreadsheetml/2006/main" count="773" uniqueCount="206">
  <si>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</si>
  <si>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</si>
  <si>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</si>
  <si>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</si>
  <si>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</si>
  <si>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</si>
  <si>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</si>
  <si>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</si>
  <si>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</si>
  <si>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</si>
  <si>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</si>
  <si>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</si>
  <si>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</si>
  <si>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</si>
  <si>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</si>
  <si>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</si>
  <si>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</si>
  <si>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</si>
  <si>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</si>
  <si>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</si>
  <si>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</si>
  <si>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</si>
  <si>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</si>
  <si>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</si>
  <si>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</si>
  <si>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</si>
  <si>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Chalon</t>
  </si>
  <si>
    <t>Sens</t>
  </si>
  <si>
    <t>Bretigny</t>
  </si>
  <si>
    <t>Rosny</t>
  </si>
  <si>
    <t>Angerville</t>
  </si>
  <si>
    <t>Dourdan</t>
  </si>
  <si>
    <t>Pour la course du 17 Mars , la finale ayant été annulée , les points de la Préfinale ont été doublés</t>
  </si>
  <si>
    <t>DD2</t>
  </si>
  <si>
    <t>Nationale</t>
  </si>
  <si>
    <t>KZ 2</t>
  </si>
  <si>
    <t>Lommerange</t>
  </si>
  <si>
    <t>Lorraine Kart</t>
  </si>
  <si>
    <t>KZ 2 Master</t>
  </si>
  <si>
    <t>Enzo</t>
  </si>
  <si>
    <t>Valentin</t>
  </si>
  <si>
    <t>Thomas</t>
  </si>
  <si>
    <t>Laurent</t>
  </si>
  <si>
    <t xml:space="preserve">45.330 </t>
  </si>
  <si>
    <t>Caille</t>
  </si>
  <si>
    <t>Menendez</t>
  </si>
  <si>
    <t>Giltaire</t>
  </si>
  <si>
    <t>Val d'Oise</t>
  </si>
  <si>
    <t>Couture</t>
  </si>
  <si>
    <t>Illiano</t>
  </si>
  <si>
    <t>Pruvost</t>
  </si>
  <si>
    <t>Ilyes</t>
  </si>
  <si>
    <t>Enclos</t>
  </si>
  <si>
    <t>Hervas</t>
  </si>
  <si>
    <t>Montagne</t>
  </si>
  <si>
    <t>Tom</t>
  </si>
  <si>
    <t>Lacoste</t>
  </si>
  <si>
    <t>Arsène</t>
  </si>
  <si>
    <t>Coutin</t>
  </si>
  <si>
    <t>Victor</t>
  </si>
  <si>
    <t>Rouchy</t>
  </si>
  <si>
    <t>Heyert</t>
  </si>
  <si>
    <t>Théo</t>
  </si>
  <si>
    <t>Chabin</t>
  </si>
  <si>
    <t>Chloé</t>
  </si>
  <si>
    <t>Ayrton</t>
  </si>
  <si>
    <t>Boisson</t>
  </si>
  <si>
    <t>Madeline</t>
  </si>
  <si>
    <t>Fabrice</t>
  </si>
  <si>
    <t>Rodot</t>
  </si>
  <si>
    <t>Bertrand</t>
  </si>
  <si>
    <t>Morel</t>
  </si>
  <si>
    <t>Benoit</t>
  </si>
  <si>
    <t>X30 Junior</t>
  </si>
  <si>
    <t>Martin</t>
  </si>
  <si>
    <t>Viny</t>
  </si>
  <si>
    <t>Open</t>
  </si>
  <si>
    <t>Mainier</t>
  </si>
  <si>
    <t>Evan</t>
  </si>
  <si>
    <t>ASCAP</t>
  </si>
  <si>
    <t>Hugo</t>
  </si>
  <si>
    <t>Julien</t>
  </si>
  <si>
    <t>Nabal</t>
  </si>
  <si>
    <t>Loucas</t>
  </si>
  <si>
    <t>Bejeannin</t>
  </si>
  <si>
    <t>Kevin</t>
  </si>
  <si>
    <t>Vaison</t>
  </si>
  <si>
    <t>Cagnon</t>
  </si>
  <si>
    <t>Condor</t>
  </si>
  <si>
    <t>Affolter</t>
  </si>
  <si>
    <t>Robin</t>
  </si>
  <si>
    <t>Girardet</t>
  </si>
  <si>
    <t>Tristan</t>
  </si>
  <si>
    <t>Mongeard</t>
  </si>
  <si>
    <t>Léa</t>
  </si>
  <si>
    <t>Sarah</t>
  </si>
  <si>
    <t>ASK21</t>
  </si>
  <si>
    <t>Nicolas</t>
  </si>
  <si>
    <t>Matthieu</t>
  </si>
  <si>
    <t>Guth</t>
  </si>
  <si>
    <t>Corentin</t>
  </si>
  <si>
    <t>Haguenau</t>
  </si>
  <si>
    <t>Dormoy</t>
  </si>
  <si>
    <t>Cédric</t>
  </si>
  <si>
    <t>Sens Trophy 2018</t>
  </si>
  <si>
    <t>Senior (X30)</t>
  </si>
  <si>
    <t>Master (X30M)</t>
  </si>
  <si>
    <t>Herbert</t>
  </si>
  <si>
    <t>Ryan</t>
  </si>
  <si>
    <t>Giurca</t>
  </si>
  <si>
    <t>Edouardt</t>
  </si>
  <si>
    <t>Fr de Mecanique</t>
  </si>
  <si>
    <t>Poirier</t>
  </si>
  <si>
    <t>Ethan</t>
  </si>
  <si>
    <t>Stefan</t>
  </si>
  <si>
    <t>Duclos</t>
  </si>
  <si>
    <t>Thibault</t>
  </si>
  <si>
    <t>Timothée</t>
  </si>
  <si>
    <t>Renaux</t>
  </si>
  <si>
    <t>Johan</t>
  </si>
  <si>
    <t>Marchandise</t>
  </si>
  <si>
    <t>Frété</t>
  </si>
  <si>
    <t>Rajoely</t>
  </si>
  <si>
    <t>Miel</t>
  </si>
  <si>
    <t>Sébastien</t>
  </si>
  <si>
    <t>Guérard</t>
  </si>
  <si>
    <t>Nachtergael</t>
  </si>
  <si>
    <t>Josiaud</t>
  </si>
  <si>
    <t>Jean Luc</t>
  </si>
  <si>
    <t>Foulliaron</t>
  </si>
  <si>
    <t>G</t>
  </si>
  <si>
    <t>Moreau</t>
  </si>
  <si>
    <t>Lhuissier</t>
  </si>
  <si>
    <t>Incandela</t>
  </si>
  <si>
    <t>Melun</t>
  </si>
  <si>
    <t>Baptiste</t>
  </si>
  <si>
    <t>Sanson</t>
  </si>
  <si>
    <t>Rouen</t>
  </si>
  <si>
    <t>Beltramelli</t>
  </si>
  <si>
    <t>Auboise</t>
  </si>
  <si>
    <t>Gatinho</t>
  </si>
  <si>
    <t>Soubadou</t>
  </si>
  <si>
    <t>Mathis</t>
  </si>
  <si>
    <t>KC Dyonisien</t>
  </si>
  <si>
    <t>Freze</t>
  </si>
  <si>
    <t>Nougeyrede</t>
  </si>
  <si>
    <t>Clovis</t>
  </si>
  <si>
    <t xml:space="preserve">Giltaire </t>
  </si>
  <si>
    <t>Elyo</t>
  </si>
  <si>
    <t>Aegerter</t>
  </si>
  <si>
    <t>Ratel</t>
  </si>
  <si>
    <t>Andy</t>
  </si>
  <si>
    <t>Annemasse</t>
  </si>
  <si>
    <t>Marcou</t>
  </si>
  <si>
    <t>Arthur</t>
  </si>
  <si>
    <t>Valence</t>
  </si>
  <si>
    <t>Cappucio</t>
  </si>
  <si>
    <t>St Tropez</t>
  </si>
  <si>
    <t>Favre</t>
  </si>
  <si>
    <t>Romain</t>
  </si>
  <si>
    <t>Lyon</t>
  </si>
  <si>
    <t>Monnot</t>
  </si>
  <si>
    <t>Alexandre</t>
  </si>
  <si>
    <t>Closmenil</t>
  </si>
  <si>
    <t>Adrien</t>
  </si>
  <si>
    <t>Bocage</t>
  </si>
  <si>
    <t>Schin-Oua</t>
  </si>
  <si>
    <t>Greg</t>
  </si>
  <si>
    <t>Martinique Karting</t>
  </si>
  <si>
    <t>Durosne</t>
  </si>
  <si>
    <t>Kimi</t>
  </si>
  <si>
    <t>Gourier</t>
  </si>
  <si>
    <t>Jade</t>
  </si>
  <si>
    <t>Barthelemy</t>
  </si>
  <si>
    <t>Micah</t>
  </si>
  <si>
    <t>K61</t>
  </si>
  <si>
    <t>Even</t>
  </si>
  <si>
    <t>Sam</t>
  </si>
  <si>
    <t>Lacombe</t>
  </si>
  <si>
    <t>Mateis</t>
  </si>
  <si>
    <t>Varennes</t>
  </si>
  <si>
    <t>Hervé</t>
  </si>
  <si>
    <t>Alexandra</t>
  </si>
  <si>
    <t>Gal</t>
  </si>
  <si>
    <t>Donneaux</t>
  </si>
  <si>
    <t>Guillaume</t>
  </si>
  <si>
    <t>Scelo</t>
  </si>
  <si>
    <t>Marc Antoine</t>
  </si>
  <si>
    <t>Ancenis</t>
  </si>
  <si>
    <t>Palette</t>
  </si>
  <si>
    <t>Habrant</t>
  </si>
  <si>
    <t>Mathilde</t>
  </si>
  <si>
    <t>Debar</t>
  </si>
  <si>
    <t>Vivien</t>
  </si>
  <si>
    <t>Lassoued</t>
  </si>
  <si>
    <t>Mehdi</t>
  </si>
  <si>
    <t>Blasic</t>
  </si>
  <si>
    <t>Atalian</t>
  </si>
  <si>
    <t>Albert</t>
  </si>
  <si>
    <t>Demacedo</t>
  </si>
  <si>
    <t>Philippe</t>
  </si>
  <si>
    <t>Cormeilles</t>
  </si>
  <si>
    <t>Michel</t>
  </si>
  <si>
    <t>Soulat</t>
  </si>
  <si>
    <t>Wittmayer</t>
  </si>
  <si>
    <t>Kartland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</si>
</sst>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 textRotation="90" wrapText="1"/>
    </xf>
    <xf numFmtId="184" fontId="5" fillId="0" borderId="80" xfId="0" applyNumberFormat="1" applyFont="1" applyFill="1" applyBorder="1" applyAlignment="1">
      <alignment horizontal="center" vertical="center" textRotation="90" wrapText="1"/>
    </xf>
    <xf numFmtId="184" fontId="5" fillId="0" borderId="16" xfId="0" applyNumberFormat="1" applyFont="1" applyFill="1" applyBorder="1" applyAlignment="1">
      <alignment horizontal="center" vertical="center" textRotation="90" wrapText="1"/>
    </xf>
    <xf numFmtId="0" fontId="21" fillId="0" borderId="81" xfId="0" applyFont="1" applyFill="1" applyBorder="1" applyAlignment="1">
      <alignment horizontal="left" vertical="center" textRotation="90" wrapText="1"/>
    </xf>
    <xf numFmtId="0" fontId="21" fillId="0" borderId="82" xfId="0" applyFont="1" applyFill="1" applyBorder="1" applyAlignment="1">
      <alignment horizontal="left" vertical="center" textRotation="90" wrapText="1"/>
    </xf>
    <xf numFmtId="0" fontId="21" fillId="0" borderId="83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81" xfId="0" applyFont="1" applyFill="1" applyBorder="1" applyAlignment="1">
      <alignment horizontal="left" vertical="center" textRotation="90" wrapText="1"/>
    </xf>
    <xf numFmtId="0" fontId="21" fillId="33" borderId="82" xfId="0" applyFont="1" applyFill="1" applyBorder="1" applyAlignment="1">
      <alignment horizontal="left" vertical="center" textRotation="90" wrapText="1"/>
    </xf>
    <xf numFmtId="0" fontId="21" fillId="33" borderId="83" xfId="0" applyFont="1" applyFill="1" applyBorder="1" applyAlignment="1">
      <alignment horizontal="left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53</v>
      </c>
      <c r="M5" s="133"/>
      <c r="N5" s="134" t="s">
        <v>82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53</v>
      </c>
      <c r="E6" s="113" t="s">
        <v>40</v>
      </c>
      <c r="F6" s="114"/>
      <c r="G6" s="153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194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>
        <v>40</v>
      </c>
      <c r="O6" s="119">
        <v>50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82</v>
      </c>
      <c r="E7" s="57" t="s">
        <v>83</v>
      </c>
      <c r="F7" s="58"/>
      <c r="G7" s="57" t="s">
        <v>29</v>
      </c>
      <c r="H7" s="39" t="str">
        <f t="shared" si="0"/>
        <v>Non</v>
      </c>
      <c r="I7" s="14">
        <f t="shared" si="1"/>
        <v>153</v>
      </c>
      <c r="J7" s="117"/>
      <c r="K7" s="146">
        <f t="shared" si="2"/>
        <v>4</v>
      </c>
      <c r="L7" s="15">
        <v>40</v>
      </c>
      <c r="M7" s="16">
        <v>40</v>
      </c>
      <c r="N7" s="54">
        <v>50</v>
      </c>
      <c r="O7" s="16">
        <v>19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156"/>
    </row>
    <row r="8" spans="1:54" s="97" customFormat="1" ht="24.75" customHeight="1">
      <c r="A8" s="39">
        <f t="shared" si="6"/>
        <v>3</v>
      </c>
      <c r="B8" s="51"/>
      <c r="C8" s="56"/>
      <c r="D8" s="57" t="s">
        <v>107</v>
      </c>
      <c r="E8" s="57" t="s">
        <v>108</v>
      </c>
      <c r="F8" s="58"/>
      <c r="G8" s="151" t="s">
        <v>30</v>
      </c>
      <c r="H8" s="39" t="str">
        <f t="shared" si="0"/>
        <v>Non</v>
      </c>
      <c r="I8" s="14">
        <f t="shared" si="1"/>
        <v>124</v>
      </c>
      <c r="J8" s="117"/>
      <c r="K8" s="146">
        <f t="shared" si="2"/>
        <v>0</v>
      </c>
      <c r="L8" s="15">
        <v>26</v>
      </c>
      <c r="M8" s="16">
        <v>26</v>
      </c>
      <c r="N8" s="54">
        <v>32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151" t="s">
        <v>58</v>
      </c>
      <c r="E9" s="57" t="s">
        <v>59</v>
      </c>
      <c r="F9" s="58"/>
      <c r="G9" s="57" t="s">
        <v>36</v>
      </c>
      <c r="H9" s="39" t="str">
        <f t="shared" si="0"/>
        <v>Non</v>
      </c>
      <c r="I9" s="14">
        <f t="shared" si="1"/>
        <v>64</v>
      </c>
      <c r="J9" s="117"/>
      <c r="K9" s="146">
        <f t="shared" si="2"/>
        <v>0</v>
      </c>
      <c r="L9" s="15">
        <v>32</v>
      </c>
      <c r="M9" s="16">
        <v>32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151" t="s">
        <v>144</v>
      </c>
      <c r="E10" s="151" t="s">
        <v>81</v>
      </c>
      <c r="F10" s="58"/>
      <c r="G10" s="151" t="s">
        <v>29</v>
      </c>
      <c r="H10" s="39" t="str">
        <f t="shared" si="0"/>
        <v>Non</v>
      </c>
      <c r="I10" s="14">
        <f t="shared" si="1"/>
        <v>58</v>
      </c>
      <c r="J10" s="117"/>
      <c r="K10" s="146">
        <f t="shared" si="2"/>
        <v>0</v>
      </c>
      <c r="L10" s="15"/>
      <c r="M10" s="16"/>
      <c r="N10" s="54">
        <v>26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1" t="s">
        <v>145</v>
      </c>
      <c r="E11" s="151" t="s">
        <v>146</v>
      </c>
      <c r="F11" s="58"/>
      <c r="G11" s="151" t="s">
        <v>26</v>
      </c>
      <c r="H11" s="39" t="str">
        <f t="shared" si="0"/>
        <v>Non</v>
      </c>
      <c r="I11" s="14">
        <f t="shared" si="1"/>
        <v>46</v>
      </c>
      <c r="J11" s="117"/>
      <c r="K11" s="146">
        <f t="shared" si="2"/>
        <v>0</v>
      </c>
      <c r="L11" s="15"/>
      <c r="M11" s="16"/>
      <c r="N11" s="54">
        <v>20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54</v>
      </c>
      <c r="E12" s="57" t="s">
        <v>55</v>
      </c>
      <c r="F12" s="58"/>
      <c r="G12" s="57" t="s">
        <v>37</v>
      </c>
      <c r="H12" s="39" t="str">
        <f t="shared" si="0"/>
        <v>Non</v>
      </c>
      <c r="I12" s="14">
        <f t="shared" si="1"/>
        <v>44</v>
      </c>
      <c r="J12" s="117"/>
      <c r="K12" s="146">
        <f t="shared" si="2"/>
        <v>0</v>
      </c>
      <c r="L12" s="15">
        <v>22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151" t="s">
        <v>141</v>
      </c>
      <c r="E13" s="151" t="s">
        <v>142</v>
      </c>
      <c r="F13" s="58"/>
      <c r="G13" s="151" t="s">
        <v>143</v>
      </c>
      <c r="H13" s="39" t="str">
        <f t="shared" si="0"/>
        <v>Non</v>
      </c>
      <c r="I13" s="14">
        <f t="shared" si="1"/>
        <v>44</v>
      </c>
      <c r="J13" s="117"/>
      <c r="K13" s="146">
        <f t="shared" si="2"/>
        <v>0</v>
      </c>
      <c r="L13" s="15"/>
      <c r="M13" s="16"/>
      <c r="N13" s="54">
        <v>22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151" t="s">
        <v>147</v>
      </c>
      <c r="E14" s="151" t="s">
        <v>148</v>
      </c>
      <c r="F14" s="58"/>
      <c r="G14" s="151" t="s">
        <v>47</v>
      </c>
      <c r="H14" s="39" t="str">
        <f t="shared" si="0"/>
        <v>Non</v>
      </c>
      <c r="I14" s="14">
        <f t="shared" si="1"/>
        <v>39</v>
      </c>
      <c r="J14" s="117"/>
      <c r="K14" s="146">
        <f t="shared" si="2"/>
        <v>0</v>
      </c>
      <c r="L14" s="15"/>
      <c r="M14" s="16"/>
      <c r="N14" s="54">
        <v>19</v>
      </c>
      <c r="O14" s="16">
        <v>20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151" t="s">
        <v>149</v>
      </c>
      <c r="E15" s="151" t="s">
        <v>59</v>
      </c>
      <c r="F15" s="58"/>
      <c r="G15" s="151" t="s">
        <v>26</v>
      </c>
      <c r="H15" s="39" t="str">
        <f t="shared" si="0"/>
        <v>Non</v>
      </c>
      <c r="I15" s="14">
        <f t="shared" si="1"/>
        <v>36</v>
      </c>
      <c r="J15" s="117"/>
      <c r="K15" s="146">
        <f t="shared" si="2"/>
        <v>0</v>
      </c>
      <c r="L15" s="15"/>
      <c r="M15" s="16"/>
      <c r="N15" s="54">
        <v>18</v>
      </c>
      <c r="O15" s="16">
        <v>18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18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/>
      <c r="E16" s="68"/>
      <c r="F16" s="69"/>
      <c r="G16" s="152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68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152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6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6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151"/>
      <c r="E21" s="57"/>
      <c r="F21" s="58"/>
      <c r="G21" s="6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1"/>
      <c r="E23" s="57"/>
      <c r="F23" s="58"/>
      <c r="G23" s="151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151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5</v>
      </c>
      <c r="M36" s="88">
        <f>COUNT(M$6:M35)</f>
        <v>5</v>
      </c>
      <c r="N36" s="89">
        <f>COUNT(N$6:N35)</f>
        <v>8</v>
      </c>
      <c r="O36" s="88">
        <f>COUNT(O$6:O35)</f>
        <v>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93" t="s">
        <v>35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118</v>
      </c>
      <c r="M5" s="133"/>
      <c r="N5" s="134" t="s">
        <v>197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28"/>
      <c r="D6" s="113" t="s">
        <v>123</v>
      </c>
      <c r="E6" s="113" t="s">
        <v>124</v>
      </c>
      <c r="F6" s="114"/>
      <c r="G6" s="113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128</v>
      </c>
      <c r="J6" s="116"/>
      <c r="K6" s="146">
        <f aca="true" t="shared" si="2" ref="K6:K35">COUNTIF(L$5:AK$5,$D6)*4</f>
        <v>0</v>
      </c>
      <c r="L6" s="118">
        <v>18</v>
      </c>
      <c r="M6" s="119">
        <v>20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14">COUNTA(L6:AK6)</f>
        <v>4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197</v>
      </c>
      <c r="E7" s="57" t="s">
        <v>198</v>
      </c>
      <c r="F7" s="58"/>
      <c r="G7" s="57" t="s">
        <v>27</v>
      </c>
      <c r="H7" s="39" t="str">
        <f t="shared" si="0"/>
        <v>Non</v>
      </c>
      <c r="I7" s="14">
        <f t="shared" si="1"/>
        <v>94</v>
      </c>
      <c r="J7" s="117"/>
      <c r="K7" s="146">
        <f t="shared" si="2"/>
        <v>4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99</v>
      </c>
      <c r="E8" s="57" t="s">
        <v>100</v>
      </c>
      <c r="F8" s="58"/>
      <c r="G8" s="57" t="s">
        <v>101</v>
      </c>
      <c r="H8" s="39" t="str">
        <f t="shared" si="0"/>
        <v>Non</v>
      </c>
      <c r="I8" s="14">
        <f t="shared" si="1"/>
        <v>90</v>
      </c>
      <c r="J8" s="117"/>
      <c r="K8" s="146">
        <f t="shared" si="2"/>
        <v>0</v>
      </c>
      <c r="L8" s="15">
        <v>40</v>
      </c>
      <c r="M8" s="16">
        <v>50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118</v>
      </c>
      <c r="E9" s="57" t="s">
        <v>119</v>
      </c>
      <c r="F9" s="58"/>
      <c r="G9" s="57" t="s">
        <v>31</v>
      </c>
      <c r="H9" s="39" t="str">
        <f t="shared" si="0"/>
        <v>Non</v>
      </c>
      <c r="I9" s="14">
        <f t="shared" si="1"/>
        <v>80</v>
      </c>
      <c r="J9" s="117"/>
      <c r="K9" s="146">
        <f t="shared" si="2"/>
        <v>4</v>
      </c>
      <c r="L9" s="15">
        <v>50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121</v>
      </c>
      <c r="E10" s="57" t="s">
        <v>68</v>
      </c>
      <c r="F10" s="58"/>
      <c r="G10" s="57" t="s">
        <v>27</v>
      </c>
      <c r="H10" s="39" t="str">
        <f t="shared" si="0"/>
        <v>Non</v>
      </c>
      <c r="I10" s="14">
        <f t="shared" si="1"/>
        <v>72</v>
      </c>
      <c r="J10" s="117"/>
      <c r="K10" s="146">
        <f t="shared" si="2"/>
        <v>0</v>
      </c>
      <c r="L10" s="15">
        <v>32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 t="s">
        <v>120</v>
      </c>
      <c r="E11" s="57" t="s">
        <v>42</v>
      </c>
      <c r="F11" s="58"/>
      <c r="G11" s="57" t="s">
        <v>96</v>
      </c>
      <c r="H11" s="39" t="str">
        <f t="shared" si="0"/>
        <v>Non</v>
      </c>
      <c r="I11" s="14">
        <f t="shared" si="1"/>
        <v>51</v>
      </c>
      <c r="J11" s="117"/>
      <c r="K11" s="146">
        <f t="shared" si="2"/>
        <v>0</v>
      </c>
      <c r="L11" s="15">
        <v>19</v>
      </c>
      <c r="M11" s="16">
        <v>32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102</v>
      </c>
      <c r="E12" s="57" t="s">
        <v>41</v>
      </c>
      <c r="F12" s="58"/>
      <c r="G12" s="57" t="s">
        <v>96</v>
      </c>
      <c r="H12" s="39" t="str">
        <f t="shared" si="0"/>
        <v>Non</v>
      </c>
      <c r="I12" s="14">
        <f t="shared" si="1"/>
        <v>48</v>
      </c>
      <c r="J12" s="117"/>
      <c r="K12" s="146">
        <f t="shared" si="2"/>
        <v>0</v>
      </c>
      <c r="L12" s="15">
        <v>26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69</v>
      </c>
      <c r="E13" s="57" t="s">
        <v>41</v>
      </c>
      <c r="F13" s="58"/>
      <c r="G13" s="57" t="s">
        <v>27</v>
      </c>
      <c r="H13" s="39" t="str">
        <f t="shared" si="0"/>
        <v>Non</v>
      </c>
      <c r="I13" s="14">
        <f t="shared" si="1"/>
        <v>41</v>
      </c>
      <c r="J13" s="117"/>
      <c r="K13" s="146">
        <f t="shared" si="2"/>
        <v>0</v>
      </c>
      <c r="L13" s="15">
        <v>22</v>
      </c>
      <c r="M13" s="16">
        <v>19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151" t="s">
        <v>122</v>
      </c>
      <c r="E14" s="57" t="s">
        <v>98</v>
      </c>
      <c r="F14" s="58"/>
      <c r="G14" s="151" t="s">
        <v>27</v>
      </c>
      <c r="H14" s="39" t="str">
        <f t="shared" si="0"/>
        <v>Non</v>
      </c>
      <c r="I14" s="14">
        <f t="shared" si="1"/>
        <v>37</v>
      </c>
      <c r="J14" s="117"/>
      <c r="K14" s="146">
        <f t="shared" si="2"/>
        <v>0</v>
      </c>
      <c r="L14" s="15">
        <v>20</v>
      </c>
      <c r="M14" s="16">
        <v>17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125</v>
      </c>
      <c r="E15" s="57" t="s">
        <v>74</v>
      </c>
      <c r="F15" s="58"/>
      <c r="G15" s="57" t="s">
        <v>27</v>
      </c>
      <c r="H15" s="39" t="str">
        <f t="shared" si="0"/>
        <v>Non</v>
      </c>
      <c r="I15" s="14">
        <f t="shared" si="1"/>
        <v>35</v>
      </c>
      <c r="J15" s="117"/>
      <c r="K15" s="146">
        <f t="shared" si="2"/>
        <v>0</v>
      </c>
      <c r="L15" s="15">
        <v>17</v>
      </c>
      <c r="M15" s="16">
        <v>18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18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129"/>
      <c r="D16" s="68" t="s">
        <v>126</v>
      </c>
      <c r="E16" s="68" t="s">
        <v>80</v>
      </c>
      <c r="F16" s="69"/>
      <c r="G16" s="68" t="s">
        <v>27</v>
      </c>
      <c r="H16" s="39" t="str">
        <f t="shared" si="0"/>
        <v>Non</v>
      </c>
      <c r="I16" s="63">
        <f t="shared" si="1"/>
        <v>32</v>
      </c>
      <c r="J16" s="124"/>
      <c r="K16" s="146">
        <f t="shared" si="2"/>
        <v>0</v>
      </c>
      <c r="L16" s="70">
        <v>16</v>
      </c>
      <c r="M16" s="64">
        <v>16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16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8" ref="A17:A25">A16+1</f>
        <v>12</v>
      </c>
      <c r="B17" s="51"/>
      <c r="C17" s="52"/>
      <c r="D17" s="57"/>
      <c r="E17" s="57"/>
      <c r="F17" s="58"/>
      <c r="G17" s="131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7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8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7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8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7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7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6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10</v>
      </c>
      <c r="M36" s="88">
        <f>COUNT(M$6:M35)</f>
        <v>10</v>
      </c>
      <c r="N36" s="89">
        <f>COUNT(N$6:N35)</f>
        <v>2</v>
      </c>
      <c r="O36" s="88">
        <f>COUNT(O$6:O35)</f>
        <v>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71</v>
      </c>
      <c r="M5" s="133"/>
      <c r="N5" s="134" t="s">
        <v>71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71</v>
      </c>
      <c r="E6" s="113" t="s">
        <v>72</v>
      </c>
      <c r="F6" s="114"/>
      <c r="G6" s="113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180</v>
      </c>
      <c r="J6" s="116"/>
      <c r="K6" s="146">
        <f aca="true" t="shared" si="2" ref="K6:K35">COUNTIF(L$5:AK$5,$D6)*4</f>
        <v>8</v>
      </c>
      <c r="L6" s="118">
        <v>50</v>
      </c>
      <c r="M6" s="119">
        <v>50</v>
      </c>
      <c r="N6" s="120">
        <v>22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/>
      <c r="AK6" s="119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 t="s">
        <v>130</v>
      </c>
      <c r="C7" s="56"/>
      <c r="D7" s="151" t="s">
        <v>127</v>
      </c>
      <c r="E7" s="57" t="s">
        <v>128</v>
      </c>
      <c r="F7" s="58"/>
      <c r="G7" s="151" t="s">
        <v>27</v>
      </c>
      <c r="H7" s="39" t="str">
        <f t="shared" si="0"/>
        <v>Non</v>
      </c>
      <c r="I7" s="14">
        <f t="shared" si="1"/>
        <v>162</v>
      </c>
      <c r="J7" s="117"/>
      <c r="K7" s="146">
        <f t="shared" si="2"/>
        <v>0</v>
      </c>
      <c r="L7" s="15">
        <v>32</v>
      </c>
      <c r="M7" s="16">
        <v>40</v>
      </c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57" t="s">
        <v>129</v>
      </c>
      <c r="E8" s="57" t="s">
        <v>103</v>
      </c>
      <c r="F8" s="58"/>
      <c r="G8" s="57" t="s">
        <v>27</v>
      </c>
      <c r="H8" s="39" t="str">
        <f t="shared" si="0"/>
        <v>Non</v>
      </c>
      <c r="I8" s="14">
        <f t="shared" si="1"/>
        <v>116</v>
      </c>
      <c r="J8" s="117"/>
      <c r="K8" s="146">
        <f t="shared" si="2"/>
        <v>0</v>
      </c>
      <c r="L8" s="15">
        <v>26</v>
      </c>
      <c r="M8" s="16">
        <v>32</v>
      </c>
      <c r="N8" s="54">
        <v>32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 t="s">
        <v>130</v>
      </c>
      <c r="C9" s="56"/>
      <c r="D9" s="151" t="s">
        <v>199</v>
      </c>
      <c r="E9" s="57" t="s">
        <v>200</v>
      </c>
      <c r="F9" s="58"/>
      <c r="G9" s="151" t="s">
        <v>201</v>
      </c>
      <c r="H9" s="39" t="str">
        <f t="shared" si="0"/>
        <v>Non</v>
      </c>
      <c r="I9" s="14">
        <f t="shared" si="1"/>
        <v>72</v>
      </c>
      <c r="J9" s="117"/>
      <c r="K9" s="146">
        <f t="shared" si="2"/>
        <v>0</v>
      </c>
      <c r="L9" s="15"/>
      <c r="M9" s="16"/>
      <c r="N9" s="54">
        <v>40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2"/>
      <c r="D10" s="57" t="s">
        <v>70</v>
      </c>
      <c r="E10" s="57" t="s">
        <v>124</v>
      </c>
      <c r="F10" s="58"/>
      <c r="G10" s="57" t="s">
        <v>27</v>
      </c>
      <c r="H10" s="39" t="str">
        <f t="shared" si="0"/>
        <v>Non</v>
      </c>
      <c r="I10" s="14">
        <f t="shared" si="1"/>
        <v>66</v>
      </c>
      <c r="J10" s="117"/>
      <c r="K10" s="146">
        <f t="shared" si="2"/>
        <v>0</v>
      </c>
      <c r="L10" s="15">
        <v>40</v>
      </c>
      <c r="M10" s="16">
        <v>26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7"/>
        <v>6</v>
      </c>
      <c r="B11" s="51" t="s">
        <v>130</v>
      </c>
      <c r="C11" s="56"/>
      <c r="D11" s="8" t="s">
        <v>203</v>
      </c>
      <c r="E11" s="8" t="s">
        <v>202</v>
      </c>
      <c r="F11" s="58"/>
      <c r="G11" s="57" t="s">
        <v>27</v>
      </c>
      <c r="H11" s="39" t="str">
        <f t="shared" si="0"/>
        <v>Non</v>
      </c>
      <c r="I11" s="14">
        <f t="shared" si="1"/>
        <v>48</v>
      </c>
      <c r="J11" s="117"/>
      <c r="K11" s="146">
        <f t="shared" si="2"/>
        <v>0</v>
      </c>
      <c r="L11" s="15"/>
      <c r="M11" s="16"/>
      <c r="N11" s="54">
        <v>26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151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8"/>
      <c r="E22" s="8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131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2"/>
      <c r="D27" s="57"/>
      <c r="E27" s="57"/>
      <c r="F27" s="53"/>
      <c r="G27" s="8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4</v>
      </c>
      <c r="M36" s="88">
        <f>COUNT(M$6:M35)</f>
        <v>4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46</v>
      </c>
      <c r="M5" s="133"/>
      <c r="N5" s="134" t="s">
        <v>150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46</v>
      </c>
      <c r="E6" s="113" t="s">
        <v>78</v>
      </c>
      <c r="F6" s="114"/>
      <c r="G6" s="113" t="s">
        <v>47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148</v>
      </c>
      <c r="J6" s="116"/>
      <c r="K6" s="149">
        <f aca="true" t="shared" si="2" ref="K6:K35">COUNTIF(L$5:AK$5,$D6)*4</f>
        <v>4</v>
      </c>
      <c r="L6" s="118">
        <v>26</v>
      </c>
      <c r="M6" s="119">
        <v>18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45</v>
      </c>
      <c r="E7" s="8" t="s">
        <v>39</v>
      </c>
      <c r="F7" s="53"/>
      <c r="G7" s="8" t="s">
        <v>27</v>
      </c>
      <c r="H7" s="39" t="str">
        <f t="shared" si="0"/>
        <v>Non</v>
      </c>
      <c r="I7" s="14">
        <f t="shared" si="1"/>
        <v>123</v>
      </c>
      <c r="J7" s="117"/>
      <c r="K7" s="146">
        <f t="shared" si="2"/>
        <v>0</v>
      </c>
      <c r="L7" s="15">
        <v>50</v>
      </c>
      <c r="M7" s="16">
        <v>40</v>
      </c>
      <c r="N7" s="54">
        <v>32</v>
      </c>
      <c r="O7" s="16">
        <v>1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48</v>
      </c>
      <c r="E8" s="57" t="s">
        <v>49</v>
      </c>
      <c r="F8" s="58"/>
      <c r="G8" s="151" t="s">
        <v>29</v>
      </c>
      <c r="H8" s="39" t="str">
        <f t="shared" si="0"/>
        <v>Non</v>
      </c>
      <c r="I8" s="14">
        <f t="shared" si="1"/>
        <v>102</v>
      </c>
      <c r="J8" s="117"/>
      <c r="K8" s="146">
        <f t="shared" si="2"/>
        <v>0</v>
      </c>
      <c r="L8" s="15">
        <v>32</v>
      </c>
      <c r="M8" s="16">
        <v>50</v>
      </c>
      <c r="N8" s="54">
        <v>18</v>
      </c>
      <c r="O8" s="16">
        <v>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56</v>
      </c>
      <c r="E9" s="57" t="s">
        <v>57</v>
      </c>
      <c r="F9" s="58"/>
      <c r="G9" s="151" t="s">
        <v>29</v>
      </c>
      <c r="H9" s="39" t="str">
        <f t="shared" si="0"/>
        <v>Non</v>
      </c>
      <c r="I9" s="14">
        <f t="shared" si="1"/>
        <v>70</v>
      </c>
      <c r="J9" s="117"/>
      <c r="K9" s="146">
        <f t="shared" si="2"/>
        <v>0</v>
      </c>
      <c r="L9" s="15">
        <v>40</v>
      </c>
      <c r="M9" s="16">
        <v>22</v>
      </c>
      <c r="N9" s="54">
        <v>7</v>
      </c>
      <c r="O9" s="16">
        <v>1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77</v>
      </c>
      <c r="E10" s="57" t="s">
        <v>78</v>
      </c>
      <c r="F10" s="58"/>
      <c r="G10" s="57" t="s">
        <v>79</v>
      </c>
      <c r="H10" s="39" t="str">
        <f t="shared" si="0"/>
        <v>Non</v>
      </c>
      <c r="I10" s="14">
        <f t="shared" si="1"/>
        <v>69</v>
      </c>
      <c r="J10" s="117"/>
      <c r="K10" s="146">
        <f t="shared" si="2"/>
        <v>0</v>
      </c>
      <c r="L10" s="15">
        <v>22</v>
      </c>
      <c r="M10" s="16">
        <v>20</v>
      </c>
      <c r="N10" s="54">
        <v>17</v>
      </c>
      <c r="O10" s="16">
        <v>10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2"/>
      <c r="D11" s="151" t="s">
        <v>153</v>
      </c>
      <c r="E11" s="151" t="s">
        <v>154</v>
      </c>
      <c r="F11" s="58"/>
      <c r="G11" s="151" t="s">
        <v>155</v>
      </c>
      <c r="H11" s="39" t="str">
        <f t="shared" si="0"/>
        <v>Non</v>
      </c>
      <c r="I11" s="14">
        <f t="shared" si="1"/>
        <v>62</v>
      </c>
      <c r="J11" s="117"/>
      <c r="K11" s="146">
        <f t="shared" si="2"/>
        <v>0</v>
      </c>
      <c r="L11" s="15"/>
      <c r="M11" s="16"/>
      <c r="N11" s="54">
        <v>40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6"/>
      <c r="D12" s="57" t="s">
        <v>50</v>
      </c>
      <c r="E12" s="57" t="s">
        <v>51</v>
      </c>
      <c r="F12" s="58"/>
      <c r="G12" s="151" t="s">
        <v>111</v>
      </c>
      <c r="H12" s="39" t="str">
        <f t="shared" si="0"/>
        <v>Non</v>
      </c>
      <c r="I12" s="14">
        <f t="shared" si="1"/>
        <v>62</v>
      </c>
      <c r="J12" s="117"/>
      <c r="K12" s="146">
        <f t="shared" si="2"/>
        <v>0</v>
      </c>
      <c r="L12" s="15">
        <v>20</v>
      </c>
      <c r="M12" s="16">
        <v>32</v>
      </c>
      <c r="N12" s="54">
        <v>1</v>
      </c>
      <c r="O12" s="16">
        <v>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109</v>
      </c>
      <c r="E13" s="57" t="s">
        <v>110</v>
      </c>
      <c r="F13" s="58"/>
      <c r="G13" s="151" t="s">
        <v>29</v>
      </c>
      <c r="H13" s="39" t="str">
        <f t="shared" si="0"/>
        <v>Non</v>
      </c>
      <c r="I13" s="14">
        <f t="shared" si="1"/>
        <v>62</v>
      </c>
      <c r="J13" s="117"/>
      <c r="K13" s="146">
        <f t="shared" si="2"/>
        <v>0</v>
      </c>
      <c r="L13" s="15">
        <v>19</v>
      </c>
      <c r="M13" s="16">
        <v>19</v>
      </c>
      <c r="N13" s="54">
        <v>11</v>
      </c>
      <c r="O13" s="16">
        <v>13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19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151" t="s">
        <v>161</v>
      </c>
      <c r="E14" s="151" t="s">
        <v>162</v>
      </c>
      <c r="F14" s="58"/>
      <c r="G14" s="151" t="s">
        <v>152</v>
      </c>
      <c r="H14" s="39" t="str">
        <f t="shared" si="0"/>
        <v>Non</v>
      </c>
      <c r="I14" s="14">
        <f t="shared" si="1"/>
        <v>60</v>
      </c>
      <c r="J14" s="117"/>
      <c r="K14" s="146">
        <f t="shared" si="2"/>
        <v>0</v>
      </c>
      <c r="L14" s="15"/>
      <c r="M14" s="16"/>
      <c r="N14" s="54">
        <v>20</v>
      </c>
      <c r="O14" s="16">
        <v>40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112</v>
      </c>
      <c r="E15" s="57" t="s">
        <v>113</v>
      </c>
      <c r="F15" s="58"/>
      <c r="G15" s="57" t="s">
        <v>29</v>
      </c>
      <c r="H15" s="39" t="str">
        <f t="shared" si="0"/>
        <v>Non</v>
      </c>
      <c r="I15" s="14">
        <f t="shared" si="1"/>
        <v>54</v>
      </c>
      <c r="J15" s="117"/>
      <c r="K15" s="146">
        <f t="shared" si="2"/>
        <v>0</v>
      </c>
      <c r="L15" s="15">
        <v>18</v>
      </c>
      <c r="M15" s="16">
        <v>26</v>
      </c>
      <c r="N15" s="54">
        <v>3</v>
      </c>
      <c r="O15" s="16">
        <v>7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151" t="s">
        <v>163</v>
      </c>
      <c r="E16" s="151" t="s">
        <v>164</v>
      </c>
      <c r="F16" s="58"/>
      <c r="G16" s="151" t="s">
        <v>165</v>
      </c>
      <c r="H16" s="39" t="str">
        <f t="shared" si="0"/>
        <v>Non</v>
      </c>
      <c r="I16" s="14">
        <f t="shared" si="1"/>
        <v>51</v>
      </c>
      <c r="J16" s="124"/>
      <c r="K16" s="146">
        <f t="shared" si="2"/>
        <v>0</v>
      </c>
      <c r="L16" s="70"/>
      <c r="M16" s="16"/>
      <c r="N16" s="65">
        <v>19</v>
      </c>
      <c r="O16" s="64">
        <v>32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32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151" t="s">
        <v>156</v>
      </c>
      <c r="E17" s="151" t="s">
        <v>142</v>
      </c>
      <c r="F17" s="58"/>
      <c r="G17" s="151" t="s">
        <v>157</v>
      </c>
      <c r="H17" s="39" t="str">
        <f t="shared" si="0"/>
        <v>Non</v>
      </c>
      <c r="I17" s="14">
        <f t="shared" si="1"/>
        <v>46</v>
      </c>
      <c r="J17" s="117"/>
      <c r="K17" s="146">
        <f t="shared" si="2"/>
        <v>0</v>
      </c>
      <c r="L17" s="15"/>
      <c r="M17" s="16"/>
      <c r="N17" s="54">
        <v>26</v>
      </c>
      <c r="O17" s="16">
        <v>20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151" t="s">
        <v>169</v>
      </c>
      <c r="E18" s="151" t="s">
        <v>170</v>
      </c>
      <c r="F18" s="58"/>
      <c r="G18" s="151" t="s">
        <v>157</v>
      </c>
      <c r="H18" s="39" t="str">
        <f t="shared" si="0"/>
        <v>Non</v>
      </c>
      <c r="I18" s="14">
        <f t="shared" si="1"/>
        <v>41</v>
      </c>
      <c r="J18" s="117"/>
      <c r="K18" s="146">
        <f t="shared" si="2"/>
        <v>0</v>
      </c>
      <c r="L18" s="15"/>
      <c r="M18" s="16"/>
      <c r="N18" s="54">
        <v>15</v>
      </c>
      <c r="O18" s="16">
        <v>26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151" t="s">
        <v>158</v>
      </c>
      <c r="E19" s="151" t="s">
        <v>159</v>
      </c>
      <c r="F19" s="58"/>
      <c r="G19" s="151" t="s">
        <v>160</v>
      </c>
      <c r="H19" s="39" t="str">
        <f t="shared" si="0"/>
        <v>Non</v>
      </c>
      <c r="I19" s="14">
        <f t="shared" si="1"/>
        <v>40</v>
      </c>
      <c r="J19" s="117"/>
      <c r="K19" s="146">
        <f t="shared" si="2"/>
        <v>0</v>
      </c>
      <c r="L19" s="15"/>
      <c r="M19" s="16"/>
      <c r="N19" s="54">
        <v>22</v>
      </c>
      <c r="O19" s="16">
        <v>18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151" t="s">
        <v>166</v>
      </c>
      <c r="E20" s="151" t="s">
        <v>167</v>
      </c>
      <c r="F20" s="58"/>
      <c r="G20" s="151" t="s">
        <v>168</v>
      </c>
      <c r="H20" s="39" t="str">
        <f t="shared" si="0"/>
        <v>Non</v>
      </c>
      <c r="I20" s="14">
        <f t="shared" si="1"/>
        <v>32</v>
      </c>
      <c r="J20" s="117"/>
      <c r="K20" s="146">
        <f t="shared" si="2"/>
        <v>0</v>
      </c>
      <c r="L20" s="15"/>
      <c r="M20" s="16"/>
      <c r="N20" s="54">
        <v>16</v>
      </c>
      <c r="O20" s="16">
        <v>16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16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151" t="s">
        <v>171</v>
      </c>
      <c r="E21" s="151" t="s">
        <v>172</v>
      </c>
      <c r="F21" s="58"/>
      <c r="G21" s="151" t="s">
        <v>137</v>
      </c>
      <c r="H21" s="39" t="str">
        <f t="shared" si="0"/>
        <v>Non</v>
      </c>
      <c r="I21" s="14">
        <f t="shared" si="1"/>
        <v>31</v>
      </c>
      <c r="J21" s="117"/>
      <c r="K21" s="146">
        <f t="shared" si="2"/>
        <v>0</v>
      </c>
      <c r="L21" s="15"/>
      <c r="M21" s="16"/>
      <c r="N21" s="54">
        <v>14</v>
      </c>
      <c r="O21" s="16">
        <v>17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17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151" t="s">
        <v>173</v>
      </c>
      <c r="E22" s="151" t="s">
        <v>174</v>
      </c>
      <c r="F22" s="58"/>
      <c r="G22" s="151" t="s">
        <v>175</v>
      </c>
      <c r="H22" s="39" t="str">
        <f t="shared" si="0"/>
        <v>Non</v>
      </c>
      <c r="I22" s="14">
        <f t="shared" si="1"/>
        <v>28</v>
      </c>
      <c r="J22" s="117"/>
      <c r="K22" s="146">
        <f t="shared" si="2"/>
        <v>0</v>
      </c>
      <c r="L22" s="15"/>
      <c r="M22" s="16"/>
      <c r="N22" s="54">
        <v>13</v>
      </c>
      <c r="O22" s="16">
        <v>15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15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1" t="s">
        <v>176</v>
      </c>
      <c r="E23" s="151" t="s">
        <v>177</v>
      </c>
      <c r="F23" s="58"/>
      <c r="G23" s="151" t="s">
        <v>36</v>
      </c>
      <c r="H23" s="39" t="str">
        <f t="shared" si="0"/>
        <v>Non</v>
      </c>
      <c r="I23" s="14">
        <f t="shared" si="1"/>
        <v>26</v>
      </c>
      <c r="J23" s="117"/>
      <c r="K23" s="146">
        <f t="shared" si="2"/>
        <v>0</v>
      </c>
      <c r="L23" s="15"/>
      <c r="M23" s="16"/>
      <c r="N23" s="54">
        <v>12</v>
      </c>
      <c r="O23" s="16">
        <v>14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14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151" t="s">
        <v>150</v>
      </c>
      <c r="E24" s="151" t="s">
        <v>151</v>
      </c>
      <c r="F24" s="58"/>
      <c r="G24" s="151" t="s">
        <v>152</v>
      </c>
      <c r="H24" s="39" t="str">
        <f t="shared" si="0"/>
        <v>Non</v>
      </c>
      <c r="I24" s="14">
        <f t="shared" si="1"/>
        <v>24</v>
      </c>
      <c r="J24" s="117"/>
      <c r="K24" s="146">
        <f t="shared" si="2"/>
        <v>4</v>
      </c>
      <c r="L24" s="15"/>
      <c r="M24" s="16"/>
      <c r="N24" s="54">
        <v>1</v>
      </c>
      <c r="O24" s="16">
        <v>19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19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151" t="s">
        <v>183</v>
      </c>
      <c r="E25" s="151" t="s">
        <v>39</v>
      </c>
      <c r="F25" s="58"/>
      <c r="G25" s="151" t="s">
        <v>26</v>
      </c>
      <c r="H25" s="39" t="str">
        <f t="shared" si="0"/>
        <v>Non</v>
      </c>
      <c r="I25" s="14">
        <f t="shared" si="1"/>
        <v>20</v>
      </c>
      <c r="J25" s="117"/>
      <c r="K25" s="146">
        <f t="shared" si="2"/>
        <v>0</v>
      </c>
      <c r="L25" s="15"/>
      <c r="M25" s="16"/>
      <c r="N25" s="54">
        <v>8</v>
      </c>
      <c r="O25" s="16">
        <v>12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12</v>
      </c>
      <c r="AM25" s="5">
        <f aca="true" t="shared" si="8" ref="AM25:AM34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151" t="s">
        <v>181</v>
      </c>
      <c r="E26" s="151" t="s">
        <v>182</v>
      </c>
      <c r="F26" s="58"/>
      <c r="G26" s="151" t="s">
        <v>47</v>
      </c>
      <c r="H26" s="39" t="str">
        <f t="shared" si="0"/>
        <v>Non</v>
      </c>
      <c r="I26" s="14">
        <f t="shared" si="1"/>
        <v>20</v>
      </c>
      <c r="J26" s="117"/>
      <c r="K26" s="146">
        <f t="shared" si="2"/>
        <v>0</v>
      </c>
      <c r="L26" s="15"/>
      <c r="M26" s="16"/>
      <c r="N26" s="54">
        <v>9</v>
      </c>
      <c r="O26" s="16">
        <v>11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11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151" t="s">
        <v>178</v>
      </c>
      <c r="E27" s="151" t="s">
        <v>179</v>
      </c>
      <c r="F27" s="58"/>
      <c r="G27" s="151" t="s">
        <v>180</v>
      </c>
      <c r="H27" s="39" t="str">
        <f t="shared" si="0"/>
        <v>Non</v>
      </c>
      <c r="I27" s="14">
        <f t="shared" si="1"/>
        <v>18</v>
      </c>
      <c r="J27" s="117"/>
      <c r="K27" s="146">
        <f t="shared" si="2"/>
        <v>0</v>
      </c>
      <c r="L27" s="15"/>
      <c r="M27" s="16"/>
      <c r="N27" s="54">
        <v>10</v>
      </c>
      <c r="O27" s="16">
        <v>8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10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2"/>
      <c r="D28" s="151" t="s">
        <v>58</v>
      </c>
      <c r="E28" s="151" t="s">
        <v>59</v>
      </c>
      <c r="F28" s="58"/>
      <c r="G28" s="151" t="s">
        <v>36</v>
      </c>
      <c r="H28" s="39" t="str">
        <f t="shared" si="0"/>
        <v>Non</v>
      </c>
      <c r="I28" s="14">
        <f t="shared" si="1"/>
        <v>11</v>
      </c>
      <c r="J28" s="117"/>
      <c r="K28" s="146">
        <f t="shared" si="2"/>
        <v>0</v>
      </c>
      <c r="L28" s="15"/>
      <c r="M28" s="16"/>
      <c r="N28" s="54">
        <v>5</v>
      </c>
      <c r="O28" s="16">
        <v>6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6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151" t="s">
        <v>184</v>
      </c>
      <c r="E29" s="151" t="s">
        <v>185</v>
      </c>
      <c r="F29" s="58"/>
      <c r="G29" s="151" t="s">
        <v>36</v>
      </c>
      <c r="H29" s="39" t="str">
        <f t="shared" si="0"/>
        <v>Non</v>
      </c>
      <c r="I29" s="14">
        <f t="shared" si="1"/>
        <v>11</v>
      </c>
      <c r="J29" s="117"/>
      <c r="K29" s="146">
        <f t="shared" si="2"/>
        <v>0</v>
      </c>
      <c r="L29" s="15"/>
      <c r="M29" s="16"/>
      <c r="N29" s="54">
        <v>6</v>
      </c>
      <c r="O29" s="16">
        <v>5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6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151" t="s">
        <v>186</v>
      </c>
      <c r="E30" s="151" t="s">
        <v>187</v>
      </c>
      <c r="F30" s="58"/>
      <c r="G30" s="151" t="s">
        <v>188</v>
      </c>
      <c r="H30" s="39" t="str">
        <f t="shared" si="0"/>
        <v>Non</v>
      </c>
      <c r="I30" s="14">
        <f t="shared" si="1"/>
        <v>8</v>
      </c>
      <c r="J30" s="117"/>
      <c r="K30" s="146">
        <f t="shared" si="2"/>
        <v>0</v>
      </c>
      <c r="L30" s="15"/>
      <c r="M30" s="16"/>
      <c r="N30" s="54">
        <v>4</v>
      </c>
      <c r="O30" s="16">
        <v>4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4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151" t="s">
        <v>189</v>
      </c>
      <c r="E31" s="151" t="s">
        <v>41</v>
      </c>
      <c r="F31" s="58"/>
      <c r="G31" s="151" t="s">
        <v>30</v>
      </c>
      <c r="H31" s="39" t="str">
        <f t="shared" si="0"/>
        <v>Non</v>
      </c>
      <c r="I31" s="14">
        <f t="shared" si="1"/>
        <v>5</v>
      </c>
      <c r="J31" s="117"/>
      <c r="K31" s="146">
        <f t="shared" si="2"/>
        <v>0</v>
      </c>
      <c r="L31" s="15"/>
      <c r="M31" s="16"/>
      <c r="N31" s="54">
        <v>2</v>
      </c>
      <c r="O31" s="16">
        <v>3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3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151" t="s">
        <v>149</v>
      </c>
      <c r="E32" s="151" t="s">
        <v>154</v>
      </c>
      <c r="F32" s="58"/>
      <c r="G32" s="151" t="s">
        <v>26</v>
      </c>
      <c r="H32" s="39" t="str">
        <f t="shared" si="0"/>
        <v>Non</v>
      </c>
      <c r="I32" s="14">
        <f t="shared" si="1"/>
        <v>2</v>
      </c>
      <c r="J32" s="117"/>
      <c r="K32" s="146">
        <f t="shared" si="2"/>
        <v>0</v>
      </c>
      <c r="L32" s="15"/>
      <c r="M32" s="16"/>
      <c r="N32" s="54">
        <v>1</v>
      </c>
      <c r="O32" s="16">
        <v>1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1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151"/>
      <c r="E33" s="151"/>
      <c r="F33" s="58"/>
      <c r="G33" s="151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8</v>
      </c>
      <c r="M36" s="88">
        <f>COUNT(M$6:M35)</f>
        <v>8</v>
      </c>
      <c r="N36" s="89">
        <f>COUNT(N$6:N35)</f>
        <v>27</v>
      </c>
      <c r="O36" s="88">
        <f>COUNT(O$6:O35)</f>
        <v>27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34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6" t="s">
        <v>88</v>
      </c>
      <c r="M5" s="133"/>
      <c r="N5" s="137" t="s">
        <v>84</v>
      </c>
      <c r="O5" s="133"/>
      <c r="P5" s="137"/>
      <c r="Q5" s="133"/>
      <c r="R5" s="137"/>
      <c r="S5" s="133"/>
      <c r="T5" s="138"/>
      <c r="U5" s="133"/>
      <c r="V5" s="138"/>
      <c r="W5" s="133"/>
      <c r="X5" s="138"/>
      <c r="Y5" s="133"/>
      <c r="Z5" s="138"/>
      <c r="AA5" s="133"/>
      <c r="AB5" s="138"/>
      <c r="AC5" s="133"/>
      <c r="AD5" s="138"/>
      <c r="AE5" s="133"/>
      <c r="AF5" s="138"/>
      <c r="AG5" s="133"/>
      <c r="AH5" s="138"/>
      <c r="AI5" s="133"/>
      <c r="AJ5" s="137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84</v>
      </c>
      <c r="E6" s="113" t="s">
        <v>85</v>
      </c>
      <c r="F6" s="114"/>
      <c r="G6" s="157" t="s">
        <v>52</v>
      </c>
      <c r="H6" s="39" t="str">
        <f aca="true" t="shared" si="0" ref="H6:H45">IF(COUNTA(AK6)&gt;0,IF(COUNTA(L6:AK6)&lt;classé,"Non","Oui"),"Non")</f>
        <v>Non</v>
      </c>
      <c r="I6" s="115">
        <f aca="true" t="shared" si="1" ref="I6:I45">SUM(L6:AK6)-SUM(AN6:BA6)+K6</f>
        <v>156</v>
      </c>
      <c r="J6" s="116"/>
      <c r="K6" s="146">
        <f aca="true" t="shared" si="2" ref="K6:K45">COUNTIF(L$5:AK$5,$D6)*4</f>
        <v>4</v>
      </c>
      <c r="L6" s="118">
        <v>20</v>
      </c>
      <c r="M6" s="16">
        <v>32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/>
      <c r="AK6" s="123"/>
      <c r="AL6" s="4">
        <f aca="true" t="shared" si="3" ref="AL6:AL45">MAX(L6:AK6)</f>
        <v>50</v>
      </c>
      <c r="AM6" s="5">
        <f aca="true" t="shared" si="4" ref="AM6:AM24">COUNTA(L6:AK6)</f>
        <v>4</v>
      </c>
      <c r="AN6" s="94">
        <f aca="true" t="shared" si="5" ref="AN6:BA21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6"/>
      <c r="D7" s="57" t="s">
        <v>63</v>
      </c>
      <c r="E7" s="57" t="s">
        <v>39</v>
      </c>
      <c r="F7" s="58"/>
      <c r="G7" s="8" t="s">
        <v>27</v>
      </c>
      <c r="H7" s="39" t="str">
        <f t="shared" si="0"/>
        <v>Non</v>
      </c>
      <c r="I7" s="14">
        <f t="shared" si="1"/>
        <v>142</v>
      </c>
      <c r="J7" s="117"/>
      <c r="K7" s="146">
        <f t="shared" si="2"/>
        <v>0</v>
      </c>
      <c r="L7" s="15">
        <v>50</v>
      </c>
      <c r="M7" s="16">
        <v>40</v>
      </c>
      <c r="N7" s="54">
        <v>26</v>
      </c>
      <c r="O7" s="16">
        <v>26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/>
      <c r="AK7" s="82"/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57" t="s">
        <v>89</v>
      </c>
      <c r="E8" s="57" t="s">
        <v>90</v>
      </c>
      <c r="F8" s="58"/>
      <c r="G8" s="57" t="s">
        <v>79</v>
      </c>
      <c r="H8" s="39" t="str">
        <f t="shared" si="0"/>
        <v>Non</v>
      </c>
      <c r="I8" s="14">
        <f t="shared" si="1"/>
        <v>117</v>
      </c>
      <c r="J8" s="117"/>
      <c r="K8" s="146">
        <f t="shared" si="2"/>
        <v>0</v>
      </c>
      <c r="L8" s="15">
        <v>18</v>
      </c>
      <c r="M8" s="16">
        <v>19</v>
      </c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8" t="s">
        <v>88</v>
      </c>
      <c r="E9" s="8" t="s">
        <v>114</v>
      </c>
      <c r="F9" s="53"/>
      <c r="G9" s="8" t="s">
        <v>29</v>
      </c>
      <c r="H9" s="39" t="str">
        <f t="shared" si="0"/>
        <v>Non</v>
      </c>
      <c r="I9" s="14">
        <f t="shared" si="1"/>
        <v>94</v>
      </c>
      <c r="J9" s="117"/>
      <c r="K9" s="146">
        <f t="shared" si="2"/>
        <v>4</v>
      </c>
      <c r="L9" s="15">
        <v>40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57" t="s">
        <v>115</v>
      </c>
      <c r="E10" s="57" t="s">
        <v>116</v>
      </c>
      <c r="F10" s="58"/>
      <c r="G10" s="8" t="s">
        <v>29</v>
      </c>
      <c r="H10" s="39" t="str">
        <f t="shared" si="0"/>
        <v>Non</v>
      </c>
      <c r="I10" s="14">
        <f t="shared" si="1"/>
        <v>80</v>
      </c>
      <c r="J10" s="117"/>
      <c r="K10" s="146">
        <f t="shared" si="2"/>
        <v>0</v>
      </c>
      <c r="L10" s="15">
        <v>22</v>
      </c>
      <c r="M10" s="16">
        <v>18</v>
      </c>
      <c r="N10" s="54">
        <v>20</v>
      </c>
      <c r="O10" s="16">
        <v>20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151" t="s">
        <v>190</v>
      </c>
      <c r="E11" s="151" t="s">
        <v>191</v>
      </c>
      <c r="F11" s="58"/>
      <c r="G11" s="151" t="s">
        <v>27</v>
      </c>
      <c r="H11" s="39" t="str">
        <f t="shared" si="0"/>
        <v>Non</v>
      </c>
      <c r="I11" s="14">
        <f t="shared" si="1"/>
        <v>64</v>
      </c>
      <c r="J11" s="117"/>
      <c r="K11" s="146">
        <f t="shared" si="2"/>
        <v>0</v>
      </c>
      <c r="L11" s="15"/>
      <c r="M11" s="16"/>
      <c r="N11" s="54">
        <v>32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8" t="s">
        <v>66</v>
      </c>
      <c r="E12" s="8" t="s">
        <v>67</v>
      </c>
      <c r="F12" s="53"/>
      <c r="G12" s="8" t="s">
        <v>26</v>
      </c>
      <c r="H12" s="39" t="str">
        <f t="shared" si="0"/>
        <v>Non</v>
      </c>
      <c r="I12" s="14">
        <f t="shared" si="1"/>
        <v>54</v>
      </c>
      <c r="J12" s="117"/>
      <c r="K12" s="146">
        <f t="shared" si="2"/>
        <v>0</v>
      </c>
      <c r="L12" s="15">
        <v>32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8" t="s">
        <v>86</v>
      </c>
      <c r="E13" s="8" t="s">
        <v>65</v>
      </c>
      <c r="F13" s="53"/>
      <c r="G13" s="8" t="s">
        <v>7</v>
      </c>
      <c r="H13" s="39" t="str">
        <f t="shared" si="0"/>
        <v>Non</v>
      </c>
      <c r="I13" s="14">
        <f t="shared" si="1"/>
        <v>52</v>
      </c>
      <c r="J13" s="117"/>
      <c r="K13" s="146">
        <f t="shared" si="2"/>
        <v>0</v>
      </c>
      <c r="L13" s="15">
        <v>26</v>
      </c>
      <c r="M13" s="16">
        <v>26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151" t="s">
        <v>192</v>
      </c>
      <c r="E14" s="151" t="s">
        <v>193</v>
      </c>
      <c r="F14" s="58"/>
      <c r="G14" s="8" t="s">
        <v>27</v>
      </c>
      <c r="H14" s="39" t="str">
        <f t="shared" si="0"/>
        <v>Non</v>
      </c>
      <c r="I14" s="14">
        <f t="shared" si="1"/>
        <v>44</v>
      </c>
      <c r="J14" s="117"/>
      <c r="K14" s="146">
        <f t="shared" si="2"/>
        <v>0</v>
      </c>
      <c r="L14" s="15"/>
      <c r="M14" s="16"/>
      <c r="N14" s="54">
        <v>22</v>
      </c>
      <c r="O14" s="16">
        <v>22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87</v>
      </c>
      <c r="E15" s="57" t="s">
        <v>117</v>
      </c>
      <c r="F15" s="58"/>
      <c r="G15" s="8" t="s">
        <v>26</v>
      </c>
      <c r="H15" s="39" t="str">
        <f t="shared" si="0"/>
        <v>Non</v>
      </c>
      <c r="I15" s="14">
        <f t="shared" si="1"/>
        <v>39</v>
      </c>
      <c r="J15" s="117"/>
      <c r="K15" s="146">
        <f t="shared" si="2"/>
        <v>0</v>
      </c>
      <c r="L15" s="15">
        <v>19</v>
      </c>
      <c r="M15" s="16">
        <v>20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152" t="s">
        <v>194</v>
      </c>
      <c r="E16" s="152" t="s">
        <v>195</v>
      </c>
      <c r="F16" s="69"/>
      <c r="G16" s="8" t="s">
        <v>27</v>
      </c>
      <c r="H16" s="39" t="str">
        <f t="shared" si="0"/>
        <v>Non</v>
      </c>
      <c r="I16" s="14">
        <f t="shared" si="1"/>
        <v>38</v>
      </c>
      <c r="J16" s="124"/>
      <c r="K16" s="146">
        <f t="shared" si="2"/>
        <v>0</v>
      </c>
      <c r="L16" s="15"/>
      <c r="M16" s="16"/>
      <c r="N16" s="65">
        <v>19</v>
      </c>
      <c r="O16" s="64">
        <v>19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154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65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8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8"/>
      <c r="E22" s="8"/>
      <c r="F22" s="53"/>
      <c r="G22" s="8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1"/>
      <c r="E23" s="57"/>
      <c r="F23" s="58"/>
      <c r="G23" s="8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8"/>
      <c r="E25" s="8"/>
      <c r="F25" s="53"/>
      <c r="G25" s="8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4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151"/>
      <c r="E26" s="57"/>
      <c r="F26" s="58"/>
      <c r="G26" s="8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8"/>
      <c r="E28" s="8"/>
      <c r="F28" s="53"/>
      <c r="G28" s="8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151"/>
      <c r="E29" s="57"/>
      <c r="F29" s="58"/>
      <c r="G29" s="151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151"/>
      <c r="E30" s="57"/>
      <c r="F30" s="58"/>
      <c r="G30" s="8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8"/>
      <c r="E31" s="8"/>
      <c r="F31" s="53"/>
      <c r="G31" s="8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6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6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6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6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6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6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6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6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 t="shared" si="0"/>
        <v>Non</v>
      </c>
      <c r="I45" s="14">
        <f t="shared" si="1"/>
        <v>0</v>
      </c>
      <c r="J45" s="117"/>
      <c r="K45" s="146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7"/>
      <c r="L46" s="87">
        <f>COUNT(L$6:L45)</f>
        <v>8</v>
      </c>
      <c r="M46" s="88">
        <f>COUNT(M$6:M45)</f>
        <v>8</v>
      </c>
      <c r="N46" s="89">
        <f>COUNT(N$6:N45)</f>
        <v>7</v>
      </c>
      <c r="O46" s="88">
        <f>COUNT(O$6:O45)</f>
        <v>7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0</v>
      </c>
      <c r="AK46" s="92">
        <f>COUNT(AK$6:AK45)</f>
        <v>0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E11" sqref="E11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91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91</v>
      </c>
      <c r="E6" s="113" t="s">
        <v>92</v>
      </c>
      <c r="F6" s="114"/>
      <c r="G6" s="153" t="s">
        <v>96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104</v>
      </c>
      <c r="J6" s="116"/>
      <c r="K6" s="146">
        <f aca="true" t="shared" si="2" ref="K6:K35">COUNTIF(L$5:AK$5,$D6)*4</f>
        <v>4</v>
      </c>
      <c r="L6" s="118">
        <v>50</v>
      </c>
      <c r="M6" s="119">
        <v>50</v>
      </c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/>
      <c r="AK6" s="119"/>
      <c r="AL6" s="4">
        <f aca="true" t="shared" si="3" ref="AL6:AL35">MAX(L6:AK6)</f>
        <v>50</v>
      </c>
      <c r="AM6" s="5">
        <f aca="true" t="shared" si="4" ref="AM6:AM27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1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6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93" t="s">
        <v>76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 t="s">
        <v>5</v>
      </c>
      <c r="Q3" s="161"/>
      <c r="R3" s="161" t="s">
        <v>7</v>
      </c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9">
        <f aca="true" t="shared" si="2" ref="K6:K35">COUNTIF(L$5:AK$5,$D6)*4</f>
        <v>0</v>
      </c>
      <c r="L6" s="118"/>
      <c r="M6" s="119"/>
      <c r="N6" s="120"/>
      <c r="O6" s="119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20"/>
      <c r="AK6" s="119"/>
      <c r="AL6" s="4">
        <f aca="true" t="shared" si="3" ref="AL6:AL35">MAX(L6:AK6)</f>
        <v>0</v>
      </c>
      <c r="AM6" s="5">
        <f aca="true" t="shared" si="4" ref="AM6:AM24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1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D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9" t="s">
        <v>33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75" customHeight="1">
      <c r="A6" s="110">
        <v>1</v>
      </c>
      <c r="B6" s="111"/>
      <c r="C6" s="112"/>
      <c r="D6" s="57"/>
      <c r="E6" s="57"/>
      <c r="F6" s="58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43</v>
      </c>
      <c r="BD6" s="97" t="s">
        <v>44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151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/>
      <c r="E8" s="57"/>
      <c r="F8" s="58"/>
      <c r="G8" s="151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151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/>
      <c r="E10" s="57"/>
      <c r="F10" s="58"/>
      <c r="G10" s="151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151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151"/>
      <c r="E12" s="57"/>
      <c r="F12" s="58"/>
      <c r="G12" s="151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8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L4" sqref="L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73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6">
        <f aca="true" t="shared" si="2" ref="K6:K36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6">MAX(L6:AK6)</f>
        <v>0</v>
      </c>
      <c r="AM6" s="5">
        <f aca="true" t="shared" si="4" ref="AM6:AM23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6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/>
      <c r="E20" s="57"/>
      <c r="F20" s="58"/>
      <c r="G20" s="151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151"/>
      <c r="E21" s="57"/>
      <c r="F21" s="58"/>
      <c r="G21" s="151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6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7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O17" sqref="O1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 t="s">
        <v>136</v>
      </c>
      <c r="M5" s="133"/>
      <c r="N5" s="134" t="s">
        <v>131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60</v>
      </c>
      <c r="E6" s="8" t="s">
        <v>41</v>
      </c>
      <c r="F6" s="58"/>
      <c r="G6" s="151" t="s">
        <v>27</v>
      </c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172</v>
      </c>
      <c r="J6" s="116"/>
      <c r="K6" s="149">
        <f aca="true" t="shared" si="2" ref="K6:K35">COUNTIF(L$5:AK$5,$D6)*4</f>
        <v>0</v>
      </c>
      <c r="L6" s="118">
        <v>32</v>
      </c>
      <c r="M6" s="119">
        <v>40</v>
      </c>
      <c r="N6" s="120">
        <v>50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50</v>
      </c>
      <c r="AM6" s="5">
        <f aca="true" t="shared" si="4" ref="AM6:AM24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131</v>
      </c>
      <c r="E7" s="57" t="s">
        <v>97</v>
      </c>
      <c r="F7" s="58"/>
      <c r="G7" s="8" t="s">
        <v>28</v>
      </c>
      <c r="H7" s="39" t="str">
        <f t="shared" si="0"/>
        <v>Non</v>
      </c>
      <c r="I7" s="14">
        <f t="shared" si="1"/>
        <v>142</v>
      </c>
      <c r="J7" s="117"/>
      <c r="K7" s="146">
        <f t="shared" si="2"/>
        <v>4</v>
      </c>
      <c r="L7" s="15">
        <v>40</v>
      </c>
      <c r="M7" s="16">
        <v>18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40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151" t="s">
        <v>61</v>
      </c>
      <c r="E8" s="57" t="s">
        <v>62</v>
      </c>
      <c r="F8" s="58"/>
      <c r="G8" s="151" t="s">
        <v>36</v>
      </c>
      <c r="H8" s="39" t="str">
        <f t="shared" si="0"/>
        <v>Non</v>
      </c>
      <c r="I8" s="14">
        <f t="shared" si="1"/>
        <v>107</v>
      </c>
      <c r="J8" s="117"/>
      <c r="K8" s="146">
        <f t="shared" si="2"/>
        <v>0</v>
      </c>
      <c r="L8" s="15">
        <v>17</v>
      </c>
      <c r="M8" s="16">
        <v>26</v>
      </c>
      <c r="N8" s="54">
        <v>32</v>
      </c>
      <c r="O8" s="16">
        <v>32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138</v>
      </c>
      <c r="E9" s="57" t="s">
        <v>75</v>
      </c>
      <c r="F9" s="58"/>
      <c r="G9" s="151" t="s">
        <v>139</v>
      </c>
      <c r="H9" s="39" t="str">
        <f t="shared" si="0"/>
        <v>Non</v>
      </c>
      <c r="I9" s="14">
        <f t="shared" si="1"/>
        <v>100</v>
      </c>
      <c r="J9" s="117"/>
      <c r="K9" s="146">
        <f t="shared" si="2"/>
        <v>0</v>
      </c>
      <c r="L9" s="15">
        <v>50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151" t="s">
        <v>45</v>
      </c>
      <c r="E10" s="57" t="s">
        <v>64</v>
      </c>
      <c r="F10" s="58"/>
      <c r="G10" s="151" t="s">
        <v>27</v>
      </c>
      <c r="H10" s="39" t="str">
        <f t="shared" si="0"/>
        <v>Non</v>
      </c>
      <c r="I10" s="14">
        <f t="shared" si="1"/>
        <v>100</v>
      </c>
      <c r="J10" s="117"/>
      <c r="K10" s="146">
        <f t="shared" si="2"/>
        <v>0</v>
      </c>
      <c r="L10" s="15">
        <v>22</v>
      </c>
      <c r="M10" s="16">
        <v>32</v>
      </c>
      <c r="N10" s="54">
        <v>20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2"/>
      <c r="D11" s="57" t="s">
        <v>132</v>
      </c>
      <c r="E11" s="8" t="s">
        <v>95</v>
      </c>
      <c r="F11" s="53"/>
      <c r="G11" s="8" t="s">
        <v>27</v>
      </c>
      <c r="H11" s="39" t="str">
        <f t="shared" si="0"/>
        <v>Non</v>
      </c>
      <c r="I11" s="14">
        <f t="shared" si="1"/>
        <v>85</v>
      </c>
      <c r="J11" s="117"/>
      <c r="K11" s="146">
        <f t="shared" si="2"/>
        <v>0</v>
      </c>
      <c r="L11" s="15">
        <v>20</v>
      </c>
      <c r="M11" s="16">
        <v>17</v>
      </c>
      <c r="N11" s="54">
        <v>26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93</v>
      </c>
      <c r="E12" s="8" t="s">
        <v>94</v>
      </c>
      <c r="F12" s="53"/>
      <c r="G12" s="8" t="s">
        <v>26</v>
      </c>
      <c r="H12" s="39" t="str">
        <f t="shared" si="0"/>
        <v>Non</v>
      </c>
      <c r="I12" s="14">
        <f t="shared" si="1"/>
        <v>77</v>
      </c>
      <c r="J12" s="117"/>
      <c r="K12" s="146">
        <f t="shared" si="2"/>
        <v>0</v>
      </c>
      <c r="L12" s="15">
        <v>18</v>
      </c>
      <c r="M12" s="16">
        <v>20</v>
      </c>
      <c r="N12" s="54">
        <v>22</v>
      </c>
      <c r="O12" s="16">
        <v>17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140</v>
      </c>
      <c r="E13" s="57" t="s">
        <v>41</v>
      </c>
      <c r="F13" s="53"/>
      <c r="G13" s="8" t="s">
        <v>27</v>
      </c>
      <c r="H13" s="39" t="str">
        <f t="shared" si="0"/>
        <v>Non</v>
      </c>
      <c r="I13" s="14">
        <f t="shared" si="1"/>
        <v>74</v>
      </c>
      <c r="J13" s="117"/>
      <c r="K13" s="146">
        <f t="shared" si="2"/>
        <v>0</v>
      </c>
      <c r="L13" s="15">
        <v>15</v>
      </c>
      <c r="M13" s="16">
        <v>22</v>
      </c>
      <c r="N13" s="54">
        <v>18</v>
      </c>
      <c r="O13" s="16">
        <v>19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136</v>
      </c>
      <c r="E14" s="57" t="s">
        <v>81</v>
      </c>
      <c r="F14" s="58"/>
      <c r="G14" s="57" t="s">
        <v>137</v>
      </c>
      <c r="H14" s="39" t="str">
        <f t="shared" si="0"/>
        <v>Non</v>
      </c>
      <c r="I14" s="14">
        <f t="shared" si="1"/>
        <v>49</v>
      </c>
      <c r="J14" s="117"/>
      <c r="K14" s="146">
        <f t="shared" si="2"/>
        <v>4</v>
      </c>
      <c r="L14" s="15">
        <v>26</v>
      </c>
      <c r="M14" s="16">
        <v>19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151" t="s">
        <v>196</v>
      </c>
      <c r="E15" s="151" t="s">
        <v>154</v>
      </c>
      <c r="F15" s="58"/>
      <c r="G15" s="151" t="s">
        <v>7</v>
      </c>
      <c r="H15" s="39" t="str">
        <f t="shared" si="0"/>
        <v>Non</v>
      </c>
      <c r="I15" s="14">
        <f t="shared" si="1"/>
        <v>39</v>
      </c>
      <c r="J15" s="117"/>
      <c r="K15" s="146">
        <f t="shared" si="2"/>
        <v>0</v>
      </c>
      <c r="L15" s="15"/>
      <c r="M15" s="16"/>
      <c r="N15" s="54">
        <v>19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71"/>
      <c r="D16" s="151" t="s">
        <v>133</v>
      </c>
      <c r="E16" s="68" t="s">
        <v>135</v>
      </c>
      <c r="F16" s="69"/>
      <c r="G16" s="152" t="s">
        <v>134</v>
      </c>
      <c r="H16" s="39" t="str">
        <f t="shared" si="0"/>
        <v>Non</v>
      </c>
      <c r="I16" s="63">
        <f t="shared" si="1"/>
        <v>35</v>
      </c>
      <c r="J16" s="124"/>
      <c r="K16" s="146">
        <f t="shared" si="2"/>
        <v>0</v>
      </c>
      <c r="L16" s="70">
        <v>19</v>
      </c>
      <c r="M16" s="64">
        <v>16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 t="s">
        <v>133</v>
      </c>
      <c r="E17" s="57" t="s">
        <v>41</v>
      </c>
      <c r="F17" s="58"/>
      <c r="G17" s="151" t="s">
        <v>134</v>
      </c>
      <c r="H17" s="39" t="str">
        <f t="shared" si="0"/>
        <v>Non</v>
      </c>
      <c r="I17" s="14">
        <f t="shared" si="1"/>
        <v>31</v>
      </c>
      <c r="J17" s="117"/>
      <c r="K17" s="146">
        <f t="shared" si="2"/>
        <v>0</v>
      </c>
      <c r="L17" s="15">
        <v>16</v>
      </c>
      <c r="M17" s="16">
        <v>15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151" t="s">
        <v>204</v>
      </c>
      <c r="E18" s="151" t="s">
        <v>162</v>
      </c>
      <c r="F18" s="58"/>
      <c r="G18" s="151" t="s">
        <v>205</v>
      </c>
      <c r="H18" s="39" t="str">
        <f t="shared" si="0"/>
        <v>Non</v>
      </c>
      <c r="I18" s="14">
        <f t="shared" si="1"/>
        <v>35</v>
      </c>
      <c r="J18" s="117"/>
      <c r="K18" s="146">
        <f t="shared" si="2"/>
        <v>0</v>
      </c>
      <c r="L18" s="15"/>
      <c r="M18" s="16"/>
      <c r="N18" s="54">
        <v>17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11</v>
      </c>
      <c r="M36" s="88">
        <f>COUNT(M$6:M35)</f>
        <v>11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L4" sqref="L4"/>
      <selection pane="topRight" activeCell="L4" sqref="L4"/>
      <selection pane="bottomLeft" activeCell="L4" sqref="L4"/>
      <selection pane="bottomRight" activeCell="D9" sqref="D9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104</v>
      </c>
      <c r="B1" s="17"/>
      <c r="C1" s="17"/>
      <c r="D1" s="17"/>
      <c r="E1" s="17"/>
      <c r="F1" s="17"/>
      <c r="G1" s="17"/>
      <c r="H1" s="17"/>
      <c r="I1" s="17"/>
      <c r="L1" s="19" t="s">
        <v>106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8" t="s">
        <v>10</v>
      </c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60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4" t="s">
        <v>21</v>
      </c>
      <c r="K3" s="168" t="s">
        <v>24</v>
      </c>
      <c r="L3" s="167">
        <v>43163</v>
      </c>
      <c r="M3" s="162"/>
      <c r="N3" s="162">
        <v>43268</v>
      </c>
      <c r="O3" s="162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2">
        <v>43373</v>
      </c>
      <c r="AK3" s="163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5"/>
      <c r="K4" s="169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9"/>
      <c r="B5" s="140"/>
      <c r="C5" s="141"/>
      <c r="D5" s="142" t="s">
        <v>23</v>
      </c>
      <c r="E5" s="142"/>
      <c r="F5" s="143"/>
      <c r="G5" s="142"/>
      <c r="H5" s="144"/>
      <c r="I5" s="145"/>
      <c r="J5" s="166"/>
      <c r="K5" s="170"/>
      <c r="L5" s="134"/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6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6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6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6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151"/>
      <c r="E10" s="8"/>
      <c r="F10" s="53"/>
      <c r="G10" s="8"/>
      <c r="H10" s="39" t="str">
        <f t="shared" si="0"/>
        <v>Non</v>
      </c>
      <c r="I10" s="14">
        <f t="shared" si="1"/>
        <v>0</v>
      </c>
      <c r="J10" s="117"/>
      <c r="K10" s="146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6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8"/>
      <c r="E12" s="8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6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17"/>
      <c r="K13" s="146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17"/>
      <c r="K14" s="146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6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4"/>
      <c r="K16" s="146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6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6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6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6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6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6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6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6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6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6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6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6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6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6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6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6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6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6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6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7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0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Patrick VIZATELLE</cp:lastModifiedBy>
  <cp:lastPrinted>2011-10-23T16:42:54Z</cp:lastPrinted>
  <dcterms:created xsi:type="dcterms:W3CDTF">2000-07-20T15:00:17Z</dcterms:created>
  <dcterms:modified xsi:type="dcterms:W3CDTF">2018-06-26T07:10:24Z</dcterms:modified>
  <cp:category/>
  <cp:version/>
  <cp:contentType/>
  <cp:contentStatus/>
</cp:coreProperties>
</file>